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alculator" sheetId="2" state="visible" r:id="rId2"/>
    <sheet xmlns:r="http://schemas.openxmlformats.org/officeDocument/2006/relationships" name="Scorecard" sheetId="3" state="visible" r:id="rId3"/>
    <sheet xmlns:r="http://schemas.openxmlformats.org/officeDocument/2006/relationships" name="Roadmap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"/>
    <numFmt numFmtId="165" formatCode="0.0%"/>
    <numFmt numFmtId="166" formatCode="$#,##0.000"/>
    <numFmt numFmtId="167" formatCode="$#,##0.00"/>
  </numFmts>
  <fonts count="11">
    <font>
      <name val="Calibri"/>
      <family val="2"/>
      <color theme="1"/>
      <sz val="11"/>
      <scheme val="minor"/>
    </font>
    <font>
      <name val="Segoe UI"/>
      <b val="1"/>
      <color rgb="001E1B4B"/>
      <sz val="15"/>
    </font>
    <font>
      <name val="Segoe UI"/>
      <b val="1"/>
      <color rgb="000D9488"/>
      <sz val="9"/>
    </font>
    <font>
      <name val="Segoe UI"/>
      <b val="1"/>
      <color rgb="001E1B4B"/>
      <sz val="11"/>
    </font>
    <font>
      <name val="Segoe UI"/>
      <color rgb="001F2937"/>
      <sz val="10"/>
    </font>
    <font>
      <name val="Segoe UI"/>
      <b val="1"/>
      <color rgb="00FFFFFF"/>
      <sz val="11"/>
    </font>
    <font>
      <name val="Segoe UI"/>
      <b val="1"/>
      <color rgb="001F2937"/>
      <sz val="10"/>
    </font>
    <font>
      <name val="Segoe UI"/>
      <b val="1"/>
      <color rgb="000D9488"/>
      <sz val="11"/>
    </font>
    <font>
      <name val="Segoe UI"/>
      <b val="1"/>
      <color rgb="00FFFFFF"/>
      <sz val="12"/>
    </font>
    <font>
      <name val="Segoe UI"/>
      <b val="1"/>
      <color rgb="001E1B4B"/>
      <sz val="12"/>
    </font>
    <font>
      <name val="Segoe UI"/>
      <b val="1"/>
      <color rgb="000D9488"/>
      <sz val="10"/>
    </font>
  </fonts>
  <fills count="6">
    <fill>
      <patternFill/>
    </fill>
    <fill>
      <patternFill patternType="gray125"/>
    </fill>
    <fill>
      <patternFill patternType="solid">
        <fgColor rgb="001E1B4B"/>
        <bgColor rgb="001E1B4B"/>
      </patternFill>
    </fill>
    <fill>
      <patternFill patternType="solid">
        <fgColor rgb="000D9488"/>
        <bgColor rgb="000D9488"/>
      </patternFill>
    </fill>
    <fill>
      <patternFill patternType="solid">
        <fgColor rgb="00F3F4F6"/>
        <bgColor rgb="00F3F4F6"/>
      </patternFill>
    </fill>
    <fill>
      <patternFill patternType="solid">
        <fgColor rgb="000F766E"/>
        <bgColor rgb="000F766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wrapText="1"/>
    </xf>
    <xf numFmtId="0" fontId="5" fillId="2" borderId="0" applyAlignment="1" pivotButton="0" quotePrefix="0" xfId="0">
      <alignment horizontal="left"/>
    </xf>
    <xf numFmtId="0" fontId="5" fillId="2" borderId="0" applyAlignment="1" pivotButton="0" quotePrefix="0" xfId="0">
      <alignment horizontal="right"/>
    </xf>
    <xf numFmtId="0" fontId="5" fillId="3" borderId="0" applyAlignment="1" pivotButton="0" quotePrefix="0" xfId="0">
      <alignment horizontal="left"/>
    </xf>
    <xf numFmtId="0" fontId="4" fillId="0" borderId="1" pivotButton="0" quotePrefix="0" xfId="0"/>
    <xf numFmtId="164" fontId="6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center"/>
    </xf>
    <xf numFmtId="167" fontId="6" fillId="0" borderId="1" applyAlignment="1" pivotButton="0" quotePrefix="0" xfId="0">
      <alignment horizontal="right"/>
    </xf>
    <xf numFmtId="167" fontId="3" fillId="4" borderId="1" applyAlignment="1" pivotButton="0" quotePrefix="0" xfId="0">
      <alignment horizontal="right"/>
    </xf>
    <xf numFmtId="165" fontId="6" fillId="0" borderId="1" applyAlignment="1" pivotButton="0" quotePrefix="0" xfId="0">
      <alignment horizontal="right"/>
    </xf>
    <xf numFmtId="166" fontId="6" fillId="0" borderId="1" applyAlignment="1" pivotButton="0" quotePrefix="0" xfId="0">
      <alignment horizontal="right"/>
    </xf>
    <xf numFmtId="167" fontId="7" fillId="4" borderId="1" applyAlignment="1" pivotButton="0" quotePrefix="0" xfId="0">
      <alignment horizontal="right"/>
    </xf>
    <xf numFmtId="0" fontId="6" fillId="0" borderId="1" pivotButton="0" quotePrefix="0" xfId="0"/>
    <xf numFmtId="167" fontId="8" fillId="5" borderId="1" applyAlignment="1" pivotButton="0" quotePrefix="0" xfId="0">
      <alignment horizontal="right"/>
    </xf>
    <xf numFmtId="0" fontId="9" fillId="0" borderId="0" pivotButton="0" quotePrefix="0" xfId="0"/>
    <xf numFmtId="167" fontId="10" fillId="4" borderId="1" applyAlignment="1" pivotButton="0" quotePrefix="0" xfId="0">
      <alignment horizontal="right"/>
    </xf>
    <xf numFmtId="165" fontId="6" fillId="0" borderId="1" pivotButton="0" quotePrefix="0" xfId="0"/>
    <xf numFmtId="0" fontId="6" fillId="0" borderId="1" applyAlignment="1" pivotButton="0" quotePrefix="0" xfId="0">
      <alignment horizontal="right"/>
    </xf>
    <xf numFmtId="2" fontId="6" fillId="0" borderId="1" applyAlignment="1" pivotButton="0" quotePrefix="0" xfId="0">
      <alignment horizontal="right"/>
    </xf>
    <xf numFmtId="0" fontId="0" fillId="0" borderId="1" pivotButton="0" quotePrefix="0" xfId="0"/>
    <xf numFmtId="2" fontId="5" fillId="3" borderId="1" applyAlignment="1" pivotButton="0" quotePrefix="0" xfId="0">
      <alignment horizontal="right"/>
    </xf>
    <xf numFmtId="0" fontId="6" fillId="0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1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028700" cy="3429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1028700" cy="3429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0</row>
      <rowOff>0</rowOff>
    </from>
    <ext cx="1028700" cy="3429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0</row>
      <rowOff>0</rowOff>
    </from>
    <ext cx="1028700" cy="3429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showGridLines="1" workbookViewId="0">
      <selection activeCell="A1" sqref="A1"/>
    </sheetView>
  </sheetViews>
  <sheetFormatPr baseColWidth="8" defaultRowHeight="15"/>
  <cols>
    <col width="25" customWidth="1" min="1" max="1"/>
    <col width="90" customWidth="1" min="2" max="2"/>
  </cols>
  <sheetData>
    <row r="1" ht="40" customHeight="1">
      <c r="C1" s="1" t="inlineStr">
        <is>
          <t>LLM Inference Cost Optimization &amp; FinOps Matrix</t>
        </is>
      </c>
    </row>
    <row r="2">
      <c r="C2" s="2" t="inlineStr">
        <is>
          <t>Official Toolkit • shahvatsal.com • contact@shahvatsal.com</t>
        </is>
      </c>
    </row>
    <row r="5">
      <c r="A5" s="3" t="inlineStr">
        <is>
          <t>Purpose</t>
        </is>
      </c>
      <c r="B5" s="4" t="inlineStr">
        <is>
          <t>This workbook models Large Language Model (llm) inference expenditures. It evaluates commercial API endpoints (OpenAI, Anthropic, Cohere) against dedicated self-hosted GPU VM options (NVIDIA H100/H200 on AWS, Azure, GCP).</t>
        </is>
      </c>
    </row>
    <row r="7">
      <c r="A7" s="3" t="inlineStr">
        <is>
          <t>Tab 1: Calculator</t>
        </is>
      </c>
      <c r="B7" s="4" t="inlineStr">
        <is>
          <t>Enables advanced input modeling, including prompt caching hit rates, serverless routing, hardware count, spot discounts, and engineering support overhead. Calculates 1-Year and 3-Year TCO comparisons.</t>
        </is>
      </c>
    </row>
    <row r="9">
      <c r="A9" s="3" t="inlineStr">
        <is>
          <t>Tab 2: Scorecard</t>
        </is>
      </c>
      <c r="B9" s="4" t="inlineStr">
        <is>
          <t>Provides a structured 5-dimensional evaluation of your organization's LLM FinOps readiness: Hardware, Routing, Caching, Evals, and Lifecycle metrics.</t>
        </is>
      </c>
    </row>
    <row r="11">
      <c r="A11" s="3" t="inlineStr">
        <is>
          <t>Tab 3: Roadmap</t>
        </is>
      </c>
      <c r="B11" s="4" t="inlineStr">
        <is>
          <t>An actionable 90-day sprint execution roadmap containing tasks, timelines, owners, and expected impact metrics.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1"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3" customWidth="1" min="3" max="3"/>
    <col width="35" customWidth="1" min="4" max="4"/>
    <col width="32" customWidth="1" min="5" max="5"/>
    <col width="3" customWidth="1" min="6" max="6"/>
    <col width="30" customWidth="1" min="7" max="7"/>
  </cols>
  <sheetData>
    <row r="1" ht="40" customHeight="1">
      <c r="C1" s="1" t="inlineStr">
        <is>
          <t>LLM INFERENCE TCO CALCULATOR - ENTERPRISE EDITION</t>
        </is>
      </c>
    </row>
    <row r="2">
      <c r="C2" s="2" t="inlineStr">
        <is>
          <t>Official Toolkit • shahvatsal.com • contact@shahvatsal.com</t>
        </is>
      </c>
    </row>
    <row r="4">
      <c r="A4" s="5" t="inlineStr">
        <is>
          <t>API Endpoint Inputs</t>
        </is>
      </c>
      <c r="B4" s="6" t="inlineStr">
        <is>
          <t>Value</t>
        </is>
      </c>
      <c r="D4" s="5" t="inlineStr">
        <is>
          <t>Self-Hosted GPU Inputs</t>
        </is>
      </c>
      <c r="E4" s="6" t="inlineStr">
        <is>
          <t>Value</t>
        </is>
      </c>
      <c r="G4" s="7" t="inlineStr">
        <is>
          <t>TCO Comparison Outputs</t>
        </is>
      </c>
    </row>
    <row r="5">
      <c r="A5" s="8" t="inlineStr">
        <is>
          <t>Monthly Input Tokens (M)</t>
        </is>
      </c>
      <c r="B5" s="9" t="n">
        <v>25000</v>
      </c>
      <c r="D5" s="8" t="inlineStr">
        <is>
          <t>Instance Type</t>
        </is>
      </c>
      <c r="E5" s="10" t="inlineStr">
        <is>
          <t>8x NVIDIA H100 (AWS p5.48xlarge)</t>
        </is>
      </c>
      <c r="G5" s="8" t="inlineStr">
        <is>
          <t>Monthly API Base Cost</t>
        </is>
      </c>
    </row>
    <row r="6">
      <c r="A6" s="8" t="inlineStr">
        <is>
          <t>Monthly Output Tokens (M)</t>
        </is>
      </c>
      <c r="B6" s="9" t="n">
        <v>5000</v>
      </c>
      <c r="D6" s="8" t="inlineStr">
        <is>
          <t>Hourly Instance Rate ($/hr)</t>
        </is>
      </c>
      <c r="E6" s="11" t="n">
        <v>32.5</v>
      </c>
      <c r="G6" s="12">
        <f>(B5*(1-B7)*B8)+(B5*B7*B9)+(B6*B10)</f>
        <v/>
      </c>
    </row>
    <row r="7">
      <c r="A7" s="8" t="inlineStr">
        <is>
          <t>Prompt Cache Hit Rate (%)</t>
        </is>
      </c>
      <c r="B7" s="13" t="n">
        <v>0.65</v>
      </c>
      <c r="D7" s="8" t="inlineStr">
        <is>
          <t>GPU Node VM Count</t>
        </is>
      </c>
      <c r="E7" s="9" t="n">
        <v>2</v>
      </c>
    </row>
    <row r="8">
      <c r="A8" s="8" t="inlineStr">
        <is>
          <t>Standard Input Price ($/1M)</t>
        </is>
      </c>
      <c r="B8" s="14" t="n">
        <v>2.5</v>
      </c>
      <c r="D8" s="8" t="inlineStr">
        <is>
          <t>Spot/Reserved Discount (%)</t>
        </is>
      </c>
      <c r="E8" s="13" t="n">
        <v>0.4</v>
      </c>
      <c r="G8" s="8" t="inlineStr">
        <is>
          <t>Monthly GPU Hosting Cost</t>
        </is>
      </c>
    </row>
    <row r="9">
      <c r="A9" s="8" t="inlineStr">
        <is>
          <t>Cached Input Price ($/1M)</t>
        </is>
      </c>
      <c r="B9" s="14" t="n">
        <v>0.625</v>
      </c>
      <c r="D9" s="8" t="inlineStr">
        <is>
          <t>Active Daily Run-time (hr)</t>
        </is>
      </c>
      <c r="E9" s="9" t="n">
        <v>24</v>
      </c>
      <c r="G9" s="15">
        <f>(E7*E6*24*30*(1-E8))*(E9/24)+(E10*E11)</f>
        <v/>
      </c>
    </row>
    <row r="10">
      <c r="A10" s="8" t="inlineStr">
        <is>
          <t>Output Token Price ($/1M)</t>
        </is>
      </c>
      <c r="B10" s="14" t="n">
        <v>10</v>
      </c>
      <c r="D10" s="8" t="inlineStr">
        <is>
          <t>Engineer Support (hr/mo)</t>
        </is>
      </c>
      <c r="E10" s="9" t="n">
        <v>40</v>
      </c>
    </row>
    <row r="11">
      <c r="D11" s="8" t="inlineStr">
        <is>
          <t>Engineer Hourly Rate ($)</t>
        </is>
      </c>
      <c r="E11" s="11" t="n">
        <v>150</v>
      </c>
      <c r="G11" s="16" t="inlineStr">
        <is>
          <t>Monthly Net Savings</t>
        </is>
      </c>
    </row>
    <row r="12">
      <c r="G12" s="17">
        <f>G6-G9</f>
        <v/>
      </c>
    </row>
    <row r="14">
      <c r="A14" s="18" t="inlineStr">
        <is>
          <t>Long-Term Total Cost of Ownership (TCO) Projections</t>
        </is>
      </c>
    </row>
    <row r="16">
      <c r="A16" s="5" t="inlineStr">
        <is>
          <t>Option</t>
        </is>
      </c>
      <c r="B16" s="6" t="inlineStr">
        <is>
          <t>Monthly Cost</t>
        </is>
      </c>
      <c r="C16" s="6" t="inlineStr">
        <is>
          <t>1-Year Cumulative</t>
        </is>
      </c>
      <c r="D16" s="6" t="inlineStr">
        <is>
          <t>3-Year Cumulative</t>
        </is>
      </c>
    </row>
    <row r="17">
      <c r="A17" s="8" t="inlineStr">
        <is>
          <t>Hosted API Infrastructure</t>
        </is>
      </c>
      <c r="B17" s="11">
        <f>G6</f>
        <v/>
      </c>
      <c r="C17" s="11">
        <f>B17*12</f>
        <v/>
      </c>
      <c r="D17" s="11">
        <f>B17*36</f>
        <v/>
      </c>
    </row>
    <row r="18">
      <c r="A18" s="8" t="inlineStr">
        <is>
          <t>Dedicated GPU Nodes</t>
        </is>
      </c>
      <c r="B18" s="11">
        <f>G9</f>
        <v/>
      </c>
      <c r="C18" s="11">
        <f>B18*12</f>
        <v/>
      </c>
      <c r="D18" s="11">
        <f>B18*36</f>
        <v/>
      </c>
    </row>
    <row r="19">
      <c r="A19" s="16" t="inlineStr">
        <is>
          <t>Cumulative Strategic Savings</t>
        </is>
      </c>
      <c r="B19" s="19">
        <f>B17-B18</f>
        <v/>
      </c>
      <c r="C19" s="19">
        <f>C17-C18</f>
        <v/>
      </c>
      <c r="D19" s="19">
        <f>D17-D18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1"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5" customWidth="1" min="3" max="3"/>
    <col width="18" customWidth="1" min="4" max="4"/>
  </cols>
  <sheetData>
    <row r="1" ht="40" customHeight="1">
      <c r="C1" s="1" t="inlineStr">
        <is>
          <t>AI FINOPS MATURITY SCORECARD</t>
        </is>
      </c>
    </row>
    <row r="2">
      <c r="C2" s="2" t="inlineStr">
        <is>
          <t>Official Toolkit • shahvatsal.com • contact@shahvatsal.com</t>
        </is>
      </c>
    </row>
    <row r="4">
      <c r="A4" s="5" t="inlineStr">
        <is>
          <t>Maturity Dimension</t>
        </is>
      </c>
      <c r="B4" s="6" t="inlineStr">
        <is>
          <t>Weight</t>
        </is>
      </c>
      <c r="C4" s="6" t="inlineStr">
        <is>
          <t>Score (1-5)</t>
        </is>
      </c>
      <c r="D4" s="6" t="inlineStr">
        <is>
          <t>Weighted Score</t>
        </is>
      </c>
    </row>
    <row r="5">
      <c r="A5" s="8" t="inlineStr">
        <is>
          <t>Hardware &amp; Hosting</t>
        </is>
      </c>
      <c r="B5" s="20" t="n">
        <v>0.2</v>
      </c>
      <c r="C5" s="21" t="n">
        <v>3</v>
      </c>
      <c r="D5" s="22">
        <f>B5*C5</f>
        <v/>
      </c>
    </row>
    <row r="6">
      <c r="A6" s="8" t="inlineStr">
        <is>
          <t>API Routing &amp; Load Balancing</t>
        </is>
      </c>
      <c r="B6" s="20" t="n">
        <v>0.25</v>
      </c>
      <c r="C6" s="21" t="n">
        <v>4</v>
      </c>
      <c r="D6" s="22">
        <f>B6*C6</f>
        <v/>
      </c>
    </row>
    <row r="7">
      <c r="A7" s="8" t="inlineStr">
        <is>
          <t>Cache Efficiency &amp; Hit Rates</t>
        </is>
      </c>
      <c r="B7" s="20" t="n">
        <v>0.25</v>
      </c>
      <c r="C7" s="21" t="n">
        <v>2</v>
      </c>
      <c r="D7" s="22">
        <f>B7*C7</f>
        <v/>
      </c>
    </row>
    <row r="8">
      <c r="A8" s="8" t="inlineStr">
        <is>
          <t>Evaluation &amp; Output Integrity</t>
        </is>
      </c>
      <c r="B8" s="20" t="n">
        <v>0.15</v>
      </c>
      <c r="C8" s="21" t="n">
        <v>3</v>
      </c>
      <c r="D8" s="22">
        <f>B8*C8</f>
        <v/>
      </c>
    </row>
    <row r="9">
      <c r="A9" s="8" t="inlineStr">
        <is>
          <t>Operational FinOps Lifecycle</t>
        </is>
      </c>
      <c r="B9" s="20" t="n">
        <v>0.15</v>
      </c>
      <c r="C9" s="21" t="n">
        <v>2</v>
      </c>
      <c r="D9" s="22">
        <f>B9*C9</f>
        <v/>
      </c>
    </row>
    <row r="10">
      <c r="A10" s="16" t="inlineStr">
        <is>
          <t>Overall Weighted Maturity Score</t>
        </is>
      </c>
      <c r="B10" s="20">
        <f>SUM(B5:B9)</f>
        <v/>
      </c>
      <c r="C10" s="23" t="inlineStr"/>
      <c r="D10" s="24">
        <f>SUM(D5:D9)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"/>
  <sheetViews>
    <sheetView showGridLines="1" workbookViewId="0">
      <selection activeCell="A1" sqref="A1"/>
    </sheetView>
  </sheetViews>
  <sheetFormatPr baseColWidth="8" defaultRowHeight="15"/>
  <cols>
    <col width="15" customWidth="1" min="1" max="1"/>
    <col width="22" customWidth="1" min="2" max="2"/>
    <col width="45" customWidth="1" min="3" max="3"/>
    <col width="35" customWidth="1" min="4" max="4"/>
    <col width="25" customWidth="1" min="5" max="5"/>
  </cols>
  <sheetData>
    <row r="1" ht="40" customHeight="1">
      <c r="C1" s="1" t="inlineStr">
        <is>
          <t>90-DAY INFRASTRUCTURE ROADMAP</t>
        </is>
      </c>
    </row>
    <row r="2">
      <c r="C2" s="2" t="inlineStr">
        <is>
          <t>Official Toolkit • shahvatsal.com • contact@shahvatsal.com</t>
        </is>
      </c>
    </row>
    <row r="4">
      <c r="A4" s="5" t="inlineStr">
        <is>
          <t>Timeline</t>
        </is>
      </c>
      <c r="B4" s="5" t="inlineStr">
        <is>
          <t>Strategic Sprints</t>
        </is>
      </c>
      <c r="C4" s="5" t="inlineStr">
        <is>
          <t>Action Item Tasks</t>
        </is>
      </c>
      <c r="D4" s="5" t="inlineStr">
        <is>
          <t>Deliverable Outcome</t>
        </is>
      </c>
      <c r="E4" s="5" t="inlineStr">
        <is>
          <t>Target Cost Reduction</t>
        </is>
      </c>
    </row>
    <row r="5">
      <c r="A5" s="25" t="inlineStr">
        <is>
          <t>Days 1-30</t>
        </is>
      </c>
      <c r="B5" s="25" t="inlineStr">
        <is>
          <t>Prompt Structuring</t>
        </is>
      </c>
      <c r="C5" s="26" t="inlineStr">
        <is>
          <t>Reorder context block tokens; enable static prefix caching on key SaaS model arrays.</t>
        </is>
      </c>
      <c r="D5" s="26" t="inlineStr">
        <is>
          <t>Prefix caching active across 3 production app routes.</t>
        </is>
      </c>
      <c r="E5" s="27" t="inlineStr">
        <is>
          <t>30-50% off Input Tokens</t>
        </is>
      </c>
    </row>
    <row r="6">
      <c r="A6" s="25" t="inlineStr">
        <is>
          <t>Days 31-60</t>
        </is>
      </c>
      <c r="B6" s="25" t="inlineStr">
        <is>
          <t>Dynamic Gateway Proxy</t>
        </is>
      </c>
      <c r="C6" s="26" t="inlineStr">
        <is>
          <t>Deploy centralized API routing gateway proxy (e.g. LiteLLM) to split query difficulty.</t>
        </is>
      </c>
      <c r="D6" s="26" t="inlineStr">
        <is>
          <t>Automatic fallbacks + complexity-based model triage active.</t>
        </is>
      </c>
      <c r="E6" s="27" t="inlineStr">
        <is>
          <t>20% off Blended Tokens</t>
        </is>
      </c>
    </row>
    <row r="7">
      <c r="A7" s="25" t="inlineStr">
        <is>
          <t>Days 61-90</t>
        </is>
      </c>
      <c r="B7" s="25" t="inlineStr">
        <is>
          <t>Dedicated VM Clusters</t>
        </is>
      </c>
      <c r="C7" s="26" t="inlineStr">
        <is>
          <t>Stage open-weights replicas (Llama-3-70B) on spot GPU VM instances with scale-to-zero.</t>
        </is>
      </c>
      <c r="D7" s="26" t="inlineStr">
        <is>
          <t>Full workload crossover for high-volume tasks.</t>
        </is>
      </c>
      <c r="E7" s="27" t="inlineStr">
        <is>
          <t>40-70% total TCO decrease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2026-06-23T19:20:41Z</dcterms:created>
  <dcterms:modified xmlns:dcterms="http://purl.org/dc/terms/" xmlns:xsi="http://www.w3.org/2001/XMLSchema-instance" xsi:type="dcterms:W3CDTF">2026-06-23T19:20:41Z</dcterms:modified>
</cp:coreProperties>
</file>